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mkova\Documents\VĚDECKÁ RADA ZSF\2021 VR\EO část návrhu projektu\"/>
    </mc:Choice>
  </mc:AlternateContent>
  <bookViews>
    <workbookView xWindow="0" yWindow="0" windowWidth="28800" windowHeight="13530"/>
  </bookViews>
  <sheets>
    <sheet name="EKONOMICKÁ ČÁST" sheetId="1" r:id="rId1"/>
    <sheet name="podkladové údaj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E84" i="1"/>
  <c r="G82" i="1"/>
  <c r="G80" i="1"/>
  <c r="G86" i="1" l="1"/>
  <c r="F110" i="1"/>
  <c r="H89" i="1"/>
  <c r="C63" i="1" l="1"/>
  <c r="J19" i="2"/>
  <c r="J18" i="2"/>
  <c r="J17" i="2"/>
  <c r="C27" i="2"/>
  <c r="F26" i="2"/>
  <c r="C26" i="2"/>
  <c r="F23" i="2"/>
  <c r="C21" i="2"/>
  <c r="F17" i="2"/>
  <c r="F19" i="2" s="1"/>
  <c r="E17" i="1" s="1"/>
  <c r="J14" i="2"/>
  <c r="G60" i="1" s="1"/>
  <c r="H58" i="1"/>
  <c r="G56" i="1"/>
  <c r="F22" i="2" l="1"/>
  <c r="F24" i="2" s="1"/>
  <c r="F25" i="2" s="1"/>
  <c r="F27" i="2" s="1"/>
  <c r="E18" i="1" s="1"/>
  <c r="F65" i="1" s="1"/>
  <c r="J20" i="2"/>
  <c r="C48" i="1"/>
  <c r="C46" i="1"/>
  <c r="G43" i="1"/>
  <c r="G44" i="1" s="1"/>
  <c r="K11" i="2"/>
  <c r="J11" i="2"/>
  <c r="C43" i="1"/>
  <c r="H41" i="1"/>
  <c r="E41" i="1"/>
  <c r="C32" i="1"/>
  <c r="C44" i="1" s="1"/>
  <c r="G31" i="1"/>
  <c r="G32" i="1" s="1"/>
  <c r="G34" i="1" s="1"/>
  <c r="K7" i="2"/>
  <c r="J7" i="2"/>
  <c r="J6" i="2"/>
  <c r="G22" i="1" s="1"/>
  <c r="E29" i="1"/>
  <c r="D29" i="1"/>
  <c r="K5" i="2"/>
  <c r="J5" i="2"/>
  <c r="G11" i="2"/>
  <c r="G9" i="2"/>
  <c r="G8" i="2"/>
  <c r="G7" i="2"/>
  <c r="G6" i="2"/>
  <c r="G65" i="1" l="1"/>
  <c r="H63" i="1" s="1"/>
  <c r="G46" i="1"/>
  <c r="G48" i="1" s="1"/>
  <c r="G50" i="1" s="1"/>
  <c r="K6" i="2"/>
  <c r="G23" i="1"/>
  <c r="G25" i="1" s="1"/>
  <c r="E20" i="1"/>
  <c r="G36" i="1" s="1"/>
  <c r="G38" i="1" s="1"/>
  <c r="B5" i="2"/>
  <c r="G27" i="1" l="1"/>
  <c r="H17" i="1" s="1"/>
  <c r="G109" i="1" s="1"/>
  <c r="H107" i="1" l="1"/>
  <c r="G103" i="1"/>
  <c r="H101" i="1" s="1"/>
  <c r="H14" i="1" s="1"/>
</calcChain>
</file>

<file path=xl/comments1.xml><?xml version="1.0" encoding="utf-8"?>
<comments xmlns="http://schemas.openxmlformats.org/spreadsheetml/2006/main">
  <authors>
    <author>jsamkova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poskytovatel dotace ve zkratce             </t>
        </r>
        <r>
          <rPr>
            <i/>
            <sz val="9"/>
            <color indexed="81"/>
            <rFont val="Tahoma"/>
            <family val="2"/>
            <charset val="238"/>
          </rPr>
          <t>(např. AZV, GAČR,TAČR)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vyplňuje se počet měsíců realizace projektu</t>
        </r>
        <r>
          <rPr>
            <sz val="9"/>
            <color indexed="81"/>
            <rFont val="Tahoma"/>
            <family val="2"/>
            <charset val="238"/>
          </rPr>
          <t xml:space="preserve"> (např. 3-letý projekt=36 měsíců, roční projekt=12 měsíců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>DŮLEŽITÉ:</t>
        </r>
        <r>
          <rPr>
            <sz val="9"/>
            <color indexed="81"/>
            <rFont val="Tahoma"/>
            <family val="2"/>
            <charset val="238"/>
          </rPr>
          <t xml:space="preserve"> nutno sestavovat s ohledem na podmínky dodnátorů: </t>
        </r>
        <r>
          <rPr>
            <i/>
            <sz val="9"/>
            <color indexed="81"/>
            <rFont val="Tahoma"/>
            <family val="2"/>
            <charset val="238"/>
          </rPr>
          <t xml:space="preserve">"…osobní náklady v místě a čase obvyklé…" </t>
        </r>
        <r>
          <rPr>
            <sz val="9"/>
            <color indexed="81"/>
            <rFont val="Tahoma"/>
            <family val="2"/>
            <charset val="238"/>
          </rPr>
          <t xml:space="preserve"> Modelace vychází z průměrných mezd personálního výkazu P1b-04 za uplynulý rok 2020
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38"/>
          </rPr>
          <t xml:space="preserve">Přepočtený počet pracovníků na projektu orientačně (bez OON)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38"/>
          </rPr>
          <t xml:space="preserve">Přepočetený počet pracovníků včetně OON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Vyplňuje se v případě, že donátor umožňuje.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průměrný předpokládaný odpracovaný počet hodin za měsic: </t>
        </r>
        <r>
          <rPr>
            <sz val="9"/>
            <color indexed="81"/>
            <rFont val="Tahoma"/>
            <family val="2"/>
            <charset val="238"/>
          </rPr>
          <t xml:space="preserve">pří.: 2 dny v měsíci = 16 hodin; 1 den za měsíc = 8 hodin
</t>
        </r>
      </text>
    </comment>
    <comment ref="C29" authorId="0" shapeId="0">
      <text>
        <r>
          <rPr>
            <sz val="9"/>
            <color indexed="81"/>
            <rFont val="Tahoma"/>
            <family val="2"/>
            <charset val="238"/>
          </rPr>
          <t>Počet osob, podílejících na projektu po celou dobu trvání</t>
        </r>
      </text>
    </comment>
    <comment ref="C41" authorId="0" shapeId="0">
      <text>
        <r>
          <rPr>
            <sz val="9"/>
            <color indexed="81"/>
            <rFont val="Tahoma"/>
            <family val="2"/>
            <charset val="238"/>
          </rPr>
          <t xml:space="preserve">Počet osob
</t>
        </r>
      </text>
    </comment>
    <comment ref="B63" authorId="0" shapeId="0">
      <text>
        <r>
          <rPr>
            <sz val="9"/>
            <color indexed="81"/>
            <rFont val="Tahoma"/>
            <family val="2"/>
            <charset val="238"/>
          </rPr>
          <t xml:space="preserve">Všechny náklady se vyplňují v částce </t>
        </r>
        <r>
          <rPr>
            <b/>
            <sz val="9"/>
            <color indexed="81"/>
            <rFont val="Tahoma"/>
            <family val="2"/>
            <charset val="238"/>
          </rPr>
          <t xml:space="preserve">včetně DPH. </t>
        </r>
        <r>
          <rPr>
            <sz val="9"/>
            <color indexed="81"/>
            <rFont val="Tahoma"/>
            <family val="2"/>
            <charset val="238"/>
          </rPr>
          <t xml:space="preserve">U projektů nelze uplatňovat odpočet DPH.
</t>
        </r>
      </text>
    </comment>
    <comment ref="E65" authorId="0" shapeId="0">
      <text>
        <r>
          <rPr>
            <sz val="9"/>
            <color indexed="81"/>
            <rFont val="Tahoma"/>
            <family val="2"/>
            <charset val="238"/>
          </rPr>
          <t xml:space="preserve">Kancelářský materiál, tonery, papíry. Vychází z průměru uplynulých tří let řešení projektů
</t>
        </r>
      </text>
    </comment>
    <comment ref="F65" authorId="0" shapeId="0">
      <text>
        <r>
          <rPr>
            <sz val="9"/>
            <color indexed="81"/>
            <rFont val="Tahoma"/>
            <family val="2"/>
            <charset val="238"/>
          </rPr>
          <t xml:space="preserve">Přepočtený počet všech pracovníkůl na projektu
</t>
        </r>
      </text>
    </comment>
    <comment ref="C67" authorId="0" shapeId="0">
      <text>
        <r>
          <rPr>
            <sz val="9"/>
            <color indexed="81"/>
            <rFont val="Tahoma"/>
            <family val="2"/>
            <charset val="238"/>
          </rPr>
          <t xml:space="preserve">Další specializované materiálové náklady projektu
</t>
        </r>
      </text>
    </comment>
    <comment ref="B71" authorId="0" shapeId="0">
      <text>
        <r>
          <rPr>
            <sz val="9"/>
            <color indexed="81"/>
            <rFont val="Tahoma"/>
            <family val="2"/>
            <charset val="238"/>
          </rPr>
          <t xml:space="preserve">pořizovací cena do 40 tis Kč včetně DPH (u projektů) včetně výpočetnítechniky (notebook, tiskárna, etc.)
</t>
        </r>
      </text>
    </comment>
    <comment ref="B77" authorId="0" shapeId="0">
      <text>
        <r>
          <rPr>
            <sz val="9"/>
            <color indexed="81"/>
            <rFont val="Tahoma"/>
            <family val="2"/>
            <charset val="238"/>
          </rPr>
          <t>Předpoklad cestovních nákladů bez konferenčních poplatků</t>
        </r>
      </text>
    </comment>
    <comment ref="B79" authorId="0" shapeId="0">
      <text>
        <r>
          <rPr>
            <sz val="9"/>
            <color indexed="81"/>
            <rFont val="Tahoma"/>
            <family val="2"/>
            <charset val="238"/>
          </rPr>
          <t xml:space="preserve">POZOR: Udělování stipendií výhradně s vaznou na splnění podmínek Stipendijního řádu JU a ZSF
</t>
        </r>
      </text>
    </comment>
    <comment ref="C80" authorId="0" shapeId="0">
      <text>
        <r>
          <rPr>
            <sz val="9"/>
            <color indexed="81"/>
            <rFont val="Tahoma"/>
            <family val="2"/>
            <charset val="238"/>
          </rPr>
          <t xml:space="preserve">Počet studentů, pracujícíh na projektu po jeho celou dobu realizace
</t>
        </r>
      </text>
    </comment>
    <comment ref="E80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Částka stipendia na jednu osobu a měsíc
</t>
        </r>
      </text>
    </comment>
    <comment ref="B89" authorId="0" shapeId="0">
      <text>
        <r>
          <rPr>
            <sz val="9"/>
            <color indexed="81"/>
            <rFont val="Tahoma"/>
            <family val="2"/>
            <charset val="238"/>
          </rPr>
          <t xml:space="preserve">Služby externích dodavatelů na základě objednávky nebo smlouvy. Všechny náklady se uvádějí </t>
        </r>
        <r>
          <rPr>
            <b/>
            <sz val="9"/>
            <color indexed="81"/>
            <rFont val="Tahoma"/>
            <family val="2"/>
            <charset val="238"/>
          </rPr>
          <t>včetně DPH</t>
        </r>
        <r>
          <rPr>
            <sz val="9"/>
            <color indexed="81"/>
            <rFont val="Tahoma"/>
            <family val="2"/>
            <charset val="238"/>
          </rPr>
          <t xml:space="preserve">, u projektů nelze uplatŇovat odpočet DPH.
</t>
        </r>
      </text>
    </comment>
    <comment ref="C99" authorId="0" shapeId="0">
      <text>
        <r>
          <rPr>
            <sz val="9"/>
            <color indexed="81"/>
            <rFont val="Tahoma"/>
            <family val="2"/>
            <charset val="238"/>
          </rPr>
          <t>Případné další specializované služby</t>
        </r>
      </text>
    </comment>
    <comment ref="B101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Vyplňuje se, pokud to podmínky donátora projektu umožnují.
</t>
        </r>
      </text>
    </comment>
    <comment ref="C103" authorId="0" shapeId="0">
      <text>
        <r>
          <rPr>
            <sz val="9"/>
            <color indexed="81"/>
            <rFont val="Tahoma"/>
            <family val="2"/>
            <charset val="238"/>
          </rPr>
          <t xml:space="preserve">Liší se podle podmínek jednotlivých donátorů. Pro potřeby hrubého odhadu rozpočtu vložena částka přímých nákladů mimo služeb.
</t>
        </r>
      </text>
    </comment>
    <comment ref="F109" authorId="0" shapeId="0">
      <text>
        <r>
          <rPr>
            <sz val="9"/>
            <color indexed="81"/>
            <rFont val="Tahoma"/>
            <family val="2"/>
            <charset val="238"/>
          </rPr>
          <t xml:space="preserve">Liší se podle podmínek jednotlivých donátorů. Pro potřeby hrubého odhadu rozpočtu vložena částka přímých nákladů mimo služeb.
</t>
        </r>
      </text>
    </comment>
  </commentList>
</comments>
</file>

<file path=xl/sharedStrings.xml><?xml version="1.0" encoding="utf-8"?>
<sst xmlns="http://schemas.openxmlformats.org/spreadsheetml/2006/main" count="92" uniqueCount="86">
  <si>
    <t>NÁVRH GRANTOVÉHO PROJEKTU - EKONOMICKÁ ČÁST</t>
  </si>
  <si>
    <t xml:space="preserve">Řešitel projektu </t>
  </si>
  <si>
    <t>Název projektu</t>
  </si>
  <si>
    <t>Donátor</t>
  </si>
  <si>
    <t xml:space="preserve">vyplňují se pouze modrá pole </t>
  </si>
  <si>
    <t>Počet měsíců realizace</t>
  </si>
  <si>
    <t>1. OSOBNÍ NÁKLADY</t>
  </si>
  <si>
    <t xml:space="preserve">PODKLADOVÉ ÚDAJE </t>
  </si>
  <si>
    <t>měsíce</t>
  </si>
  <si>
    <t>profesor</t>
  </si>
  <si>
    <t>hodinová mzda průměr</t>
  </si>
  <si>
    <t>docent</t>
  </si>
  <si>
    <t>akademik</t>
  </si>
  <si>
    <t>CZK</t>
  </si>
  <si>
    <t>odvody 33,8%</t>
  </si>
  <si>
    <t>odborný asistent</t>
  </si>
  <si>
    <t>asistent</t>
  </si>
  <si>
    <t>ostatní pracovník</t>
  </si>
  <si>
    <t>Zákonné odvody- zdravotní a sociální pojištění</t>
  </si>
  <si>
    <t xml:space="preserve">Osobní náklad / celý projekt </t>
  </si>
  <si>
    <t>1.1 MZDY/PLATY</t>
  </si>
  <si>
    <t xml:space="preserve">           ŘEŠITEL/KA</t>
  </si>
  <si>
    <t xml:space="preserve">ŘEŠITELSKÝ TÝM </t>
  </si>
  <si>
    <t>Průměrný počet pracovních hodin/měsíc/osoba</t>
  </si>
  <si>
    <t>Průměrný počet  pracovních hodin/měsíc</t>
  </si>
  <si>
    <t xml:space="preserve">řešitel </t>
  </si>
  <si>
    <t xml:space="preserve">pracovník projektu </t>
  </si>
  <si>
    <t xml:space="preserve">Pracovník projektu </t>
  </si>
  <si>
    <t>Osobní náklad / projekt/osoba</t>
  </si>
  <si>
    <t>Osobní náklad/ projekt/řešitelský tým</t>
  </si>
  <si>
    <t>technická a administrativní podpora</t>
  </si>
  <si>
    <t>Osobní náklad / projekt/ podpora</t>
  </si>
  <si>
    <t xml:space="preserve">Měna: </t>
  </si>
  <si>
    <t xml:space="preserve">Orientační hrubá mzda / měsíc </t>
  </si>
  <si>
    <t xml:space="preserve">Orientační hrubá mzda / měsíc / osoba </t>
  </si>
  <si>
    <t xml:space="preserve">Osobní náklad / měsíc </t>
  </si>
  <si>
    <t>1.2 OSTATNÍ OSOBNÍ NÁKLADY - DOHODY</t>
  </si>
  <si>
    <t>Dohody o provedení práce / projekt</t>
  </si>
  <si>
    <t xml:space="preserve">Dohody o provedení práce </t>
  </si>
  <si>
    <t>Počet hodin celkem za projekt</t>
  </si>
  <si>
    <t>DPP</t>
  </si>
  <si>
    <t xml:space="preserve">Dohody o činnosti </t>
  </si>
  <si>
    <t>Dohody o činnosti / projekt</t>
  </si>
  <si>
    <t>DPČ</t>
  </si>
  <si>
    <t>PROJEKT</t>
  </si>
  <si>
    <t>2. OSTATNÍ NÁKLADY</t>
  </si>
  <si>
    <t xml:space="preserve">       TECHNICKÁ A ADMINISTRATIVNÍ PODPORA</t>
  </si>
  <si>
    <t>2.1 MATERIÁLOVÉ</t>
  </si>
  <si>
    <t>PPP-info</t>
  </si>
  <si>
    <t>průměrný počet hodin/měsíc</t>
  </si>
  <si>
    <t>orientační PPP</t>
  </si>
  <si>
    <t>PPP vše</t>
  </si>
  <si>
    <t>celkový počet hodin mzdy/ měsíc</t>
  </si>
  <si>
    <t>Celkový počet hodin mzdy/ projekt</t>
  </si>
  <si>
    <t>Celkový počet hodin OON/ projekt</t>
  </si>
  <si>
    <t>Celkem hodin</t>
  </si>
  <si>
    <t>Průměr hodin/měsíc</t>
  </si>
  <si>
    <t>Základní materiálové náklady</t>
  </si>
  <si>
    <t>materiálové</t>
  </si>
  <si>
    <t>kancelářské potřeby</t>
  </si>
  <si>
    <t>toner</t>
  </si>
  <si>
    <t>průměr měsíc</t>
  </si>
  <si>
    <t>papír</t>
  </si>
  <si>
    <t>2.2 ODBORNÁ LITERATURA</t>
  </si>
  <si>
    <t>Nákup odborné literatury / projekt</t>
  </si>
  <si>
    <t>2.3 DROBNÝ MAJETEK</t>
  </si>
  <si>
    <t>2.4 CESTOVNÉ</t>
  </si>
  <si>
    <t>3. SLUŽBY EXTERNÍ</t>
  </si>
  <si>
    <t xml:space="preserve">za celou dobu realizace projektu </t>
  </si>
  <si>
    <t>Překlady a korekury cizojazyčných textů</t>
  </si>
  <si>
    <t xml:space="preserve">Sběr dat a statistické zpracování </t>
  </si>
  <si>
    <t>Konferenční poplatky pracovníků projektu</t>
  </si>
  <si>
    <t>Vydavatelské služby - publikace</t>
  </si>
  <si>
    <t xml:space="preserve">4. REŽIJNÍ NÁKLADY PROJEKTU </t>
  </si>
  <si>
    <t xml:space="preserve">Částka pro výpočet režijních nákladů </t>
  </si>
  <si>
    <t>výše v %</t>
  </si>
  <si>
    <t xml:space="preserve">5. SPOLUÚČAST FAKULTY NA PROJEKTU </t>
  </si>
  <si>
    <t xml:space="preserve">Částka pro výpočet spoluúčasti fakulty </t>
  </si>
  <si>
    <t>Cestovné tuzemské a zahraniční / projekt</t>
  </si>
  <si>
    <t>2.5 STIPENDIA</t>
  </si>
  <si>
    <t xml:space="preserve">Počet </t>
  </si>
  <si>
    <t>Částka v Kč</t>
  </si>
  <si>
    <t>Základní stipendia, pravidelná měsíční výplata po dobu projektu</t>
  </si>
  <si>
    <t>Mimořádná stipednia, náhrady cestovného</t>
  </si>
  <si>
    <t>Počet</t>
  </si>
  <si>
    <t>STIPENDIA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</si>
</sst>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i/>
      <sz val="12"/>
      <color rgb="FF0033CC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sz val="11"/>
      <color rgb="FF0033CC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" fillId="2" borderId="0" xfId="0" applyFont="1" applyFill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8" fillId="0" borderId="0" xfId="0" applyFont="1"/>
    <xf numFmtId="3" fontId="0" fillId="0" borderId="0" xfId="0" applyNumberFormat="1"/>
    <xf numFmtId="0" fontId="9" fillId="0" borderId="0" xfId="0" applyFont="1"/>
    <xf numFmtId="0" fontId="0" fillId="0" borderId="0" xfId="0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0" fillId="0" borderId="1" xfId="0" applyNumberFormat="1" applyBorder="1"/>
    <xf numFmtId="3" fontId="1" fillId="3" borderId="1" xfId="0" applyNumberFormat="1" applyFont="1" applyFill="1" applyBorder="1"/>
    <xf numFmtId="0" fontId="1" fillId="3" borderId="3" xfId="0" applyFont="1" applyFill="1" applyBorder="1"/>
    <xf numFmtId="0" fontId="0" fillId="3" borderId="4" xfId="0" applyFill="1" applyBorder="1"/>
    <xf numFmtId="3" fontId="0" fillId="3" borderId="5" xfId="0" applyNumberFormat="1" applyFill="1" applyBorder="1"/>
    <xf numFmtId="0" fontId="0" fillId="0" borderId="3" xfId="0" applyBorder="1"/>
    <xf numFmtId="0" fontId="0" fillId="0" borderId="4" xfId="0" applyBorder="1"/>
    <xf numFmtId="3" fontId="0" fillId="0" borderId="5" xfId="0" applyNumberFormat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1" fontId="7" fillId="0" borderId="0" xfId="0" applyNumberFormat="1" applyFont="1" applyAlignment="1">
      <alignment horizontal="center"/>
    </xf>
    <xf numFmtId="3" fontId="1" fillId="4" borderId="1" xfId="0" applyNumberFormat="1" applyFont="1" applyFill="1" applyBorder="1"/>
    <xf numFmtId="0" fontId="0" fillId="0" borderId="5" xfId="0" applyBorder="1"/>
    <xf numFmtId="0" fontId="11" fillId="0" borderId="0" xfId="0" applyFont="1"/>
    <xf numFmtId="3" fontId="1" fillId="0" borderId="0" xfId="0" applyNumberFormat="1" applyFont="1" applyAlignment="1">
      <alignment horizontal="right"/>
    </xf>
    <xf numFmtId="0" fontId="0" fillId="3" borderId="5" xfId="0" applyFill="1" applyBorder="1"/>
    <xf numFmtId="3" fontId="7" fillId="0" borderId="0" xfId="0" applyNumberFormat="1" applyFont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0" fillId="0" borderId="0" xfId="0" applyBorder="1"/>
    <xf numFmtId="3" fontId="0" fillId="0" borderId="0" xfId="0" applyNumberFormat="1" applyBorder="1"/>
    <xf numFmtId="0" fontId="0" fillId="4" borderId="4" xfId="0" applyFill="1" applyBorder="1"/>
    <xf numFmtId="0" fontId="0" fillId="4" borderId="5" xfId="0" applyFill="1" applyBorder="1"/>
    <xf numFmtId="0" fontId="2" fillId="5" borderId="0" xfId="0" applyFont="1" applyFill="1"/>
    <xf numFmtId="0" fontId="0" fillId="5" borderId="0" xfId="0" applyFill="1"/>
    <xf numFmtId="0" fontId="12" fillId="5" borderId="0" xfId="0" applyFont="1" applyFill="1"/>
    <xf numFmtId="0" fontId="2" fillId="5" borderId="0" xfId="0" applyFont="1" applyFill="1" applyAlignment="1">
      <alignment horizontal="center" vertical="center"/>
    </xf>
    <xf numFmtId="3" fontId="2" fillId="5" borderId="0" xfId="0" applyNumberFormat="1" applyFont="1" applyFill="1"/>
    <xf numFmtId="0" fontId="12" fillId="0" borderId="0" xfId="0" applyFont="1" applyFill="1"/>
    <xf numFmtId="3" fontId="2" fillId="0" borderId="0" xfId="0" applyNumberFormat="1" applyFont="1" applyFill="1"/>
    <xf numFmtId="0" fontId="13" fillId="5" borderId="1" xfId="0" applyFont="1" applyFill="1" applyBorder="1"/>
    <xf numFmtId="0" fontId="2" fillId="5" borderId="1" xfId="0" applyFont="1" applyFill="1" applyBorder="1"/>
    <xf numFmtId="0" fontId="15" fillId="0" borderId="0" xfId="0" applyFont="1"/>
    <xf numFmtId="0" fontId="16" fillId="0" borderId="0" xfId="0" applyFont="1"/>
    <xf numFmtId="3" fontId="15" fillId="0" borderId="0" xfId="0" applyNumberFormat="1" applyFont="1" applyBorder="1"/>
    <xf numFmtId="4" fontId="15" fillId="0" borderId="0" xfId="0" applyNumberFormat="1" applyFont="1"/>
    <xf numFmtId="3" fontId="16" fillId="0" borderId="0" xfId="0" applyNumberFormat="1" applyFont="1" applyBorder="1"/>
    <xf numFmtId="4" fontId="16" fillId="0" borderId="0" xfId="0" applyNumberFormat="1" applyFont="1"/>
    <xf numFmtId="4" fontId="2" fillId="5" borderId="1" xfId="0" applyNumberFormat="1" applyFont="1" applyFill="1" applyBorder="1"/>
    <xf numFmtId="3" fontId="15" fillId="0" borderId="0" xfId="0" applyNumberFormat="1" applyFont="1"/>
    <xf numFmtId="3" fontId="16" fillId="0" borderId="0" xfId="0" applyNumberFormat="1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3" fontId="0" fillId="5" borderId="0" xfId="0" applyNumberFormat="1" applyFill="1"/>
    <xf numFmtId="3" fontId="14" fillId="2" borderId="1" xfId="0" applyNumberFormat="1" applyFon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49" fontId="0" fillId="0" borderId="0" xfId="0" applyNumberFormat="1" applyAlignment="1"/>
    <xf numFmtId="0" fontId="7" fillId="5" borderId="0" xfId="0" applyFont="1" applyFill="1"/>
    <xf numFmtId="0" fontId="0" fillId="6" borderId="0" xfId="0" applyFill="1"/>
    <xf numFmtId="3" fontId="0" fillId="6" borderId="0" xfId="0" applyNumberFormat="1" applyFill="1"/>
    <xf numFmtId="0" fontId="10" fillId="6" borderId="0" xfId="0" applyFont="1" applyFill="1"/>
    <xf numFmtId="9" fontId="0" fillId="2" borderId="1" xfId="0" applyNumberFormat="1" applyFill="1" applyBorder="1"/>
    <xf numFmtId="3" fontId="18" fillId="6" borderId="0" xfId="0" applyNumberFormat="1" applyFont="1" applyFill="1"/>
    <xf numFmtId="0" fontId="17" fillId="6" borderId="0" xfId="0" applyFont="1" applyFill="1"/>
    <xf numFmtId="3" fontId="17" fillId="6" borderId="0" xfId="0" applyNumberFormat="1" applyFont="1" applyFill="1"/>
    <xf numFmtId="0" fontId="19" fillId="6" borderId="0" xfId="0" applyFont="1" applyFill="1"/>
    <xf numFmtId="0" fontId="17" fillId="0" borderId="3" xfId="0" applyFont="1" applyBorder="1"/>
    <xf numFmtId="0" fontId="17" fillId="0" borderId="4" xfId="0" applyFont="1" applyBorder="1"/>
    <xf numFmtId="0" fontId="17" fillId="0" borderId="5" xfId="0" applyFont="1" applyBorder="1"/>
    <xf numFmtId="3" fontId="17" fillId="0" borderId="1" xfId="0" applyNumberFormat="1" applyFont="1" applyBorder="1"/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3" fontId="20" fillId="6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0" fillId="2" borderId="3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49" fontId="0" fillId="2" borderId="3" xfId="0" applyNumberFormat="1" applyFill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5" xfId="0" applyNumberFormat="1" applyBorder="1" applyAlignment="1">
      <alignment wrapText="1"/>
    </xf>
    <xf numFmtId="49" fontId="0" fillId="2" borderId="4" xfId="0" applyNumberFormat="1" applyFill="1" applyBorder="1" applyAlignment="1">
      <alignment wrapText="1"/>
    </xf>
    <xf numFmtId="49" fontId="0" fillId="2" borderId="5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4" borderId="3" xfId="0" applyFont="1" applyFill="1" applyBorder="1" applyAlignment="1"/>
    <xf numFmtId="0" fontId="1" fillId="4" borderId="4" xfId="0" applyFont="1" applyFill="1" applyBorder="1" applyAlignment="1"/>
    <xf numFmtId="0" fontId="1" fillId="4" borderId="5" xfId="0" applyFont="1" applyFill="1" applyBorder="1" applyAlignment="1"/>
    <xf numFmtId="3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5" xfId="0" applyFont="1" applyFill="1" applyBorder="1" applyAlignment="1"/>
    <xf numFmtId="4" fontId="21" fillId="5" borderId="1" xfId="0" applyNumberFormat="1" applyFont="1" applyFill="1" applyBorder="1"/>
    <xf numFmtId="3" fontId="0" fillId="0" borderId="0" xfId="0" applyNumberFormat="1" applyFill="1" applyBorder="1"/>
    <xf numFmtId="3" fontId="2" fillId="5" borderId="0" xfId="0" applyNumberFormat="1" applyFont="1" applyFill="1" applyAlignment="1">
      <alignment vertical="center"/>
    </xf>
    <xf numFmtId="4" fontId="22" fillId="0" borderId="1" xfId="0" applyNumberFormat="1" applyFont="1" applyBorder="1"/>
    <xf numFmtId="3" fontId="22" fillId="0" borderId="1" xfId="0" applyNumberFormat="1" applyFont="1" applyBorder="1"/>
    <xf numFmtId="0" fontId="0" fillId="0" borderId="0" xfId="0" applyBorder="1" applyAlignment="1">
      <alignment horizontal="right"/>
    </xf>
    <xf numFmtId="3" fontId="0" fillId="0" borderId="1" xfId="0" applyNumberFormat="1" applyFill="1" applyBorder="1"/>
    <xf numFmtId="0" fontId="0" fillId="0" borderId="3" xfId="0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CC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85725</xdr:rowOff>
    </xdr:from>
    <xdr:to>
      <xdr:col>4</xdr:col>
      <xdr:colOff>391615</xdr:colOff>
      <xdr:row>3</xdr:row>
      <xdr:rowOff>64452</xdr:rowOff>
    </xdr:to>
    <xdr:pic>
      <xdr:nvPicPr>
        <xdr:cNvPr id="2" name="Obrázek 1" descr="ZSF_JU_RGB_POSITIVE new 20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85725"/>
          <a:ext cx="2839541" cy="550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5:M167"/>
  <sheetViews>
    <sheetView showGridLines="0" tabSelected="1"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K28" sqref="K28"/>
    </sheetView>
  </sheetViews>
  <sheetFormatPr defaultRowHeight="15" x14ac:dyDescent="0.25"/>
  <cols>
    <col min="1" max="1" width="4" customWidth="1"/>
    <col min="2" max="2" width="24" customWidth="1"/>
    <col min="3" max="3" width="9.85546875" customWidth="1"/>
    <col min="5" max="5" width="15.42578125" customWidth="1"/>
    <col min="6" max="6" width="16.7109375" customWidth="1"/>
    <col min="7" max="7" width="17.42578125" customWidth="1"/>
    <col min="8" max="8" width="20" customWidth="1"/>
    <col min="9" max="9" width="8.42578125" customWidth="1"/>
  </cols>
  <sheetData>
    <row r="5" spans="2:9" ht="15.75" x14ac:dyDescent="0.25">
      <c r="B5" s="11" t="s">
        <v>0</v>
      </c>
      <c r="C5" s="2"/>
      <c r="D5" s="2"/>
      <c r="E5" s="2"/>
      <c r="F5" s="2"/>
    </row>
    <row r="6" spans="2:9" ht="15.75" x14ac:dyDescent="0.25">
      <c r="B6" s="7" t="s">
        <v>4</v>
      </c>
      <c r="C6" s="1"/>
      <c r="D6" s="2"/>
      <c r="E6" s="2"/>
      <c r="F6" s="2"/>
    </row>
    <row r="8" spans="2:9" x14ac:dyDescent="0.25">
      <c r="B8" s="3" t="s">
        <v>1</v>
      </c>
      <c r="C8" s="102"/>
      <c r="D8" s="103"/>
      <c r="E8" s="103"/>
      <c r="F8" s="103"/>
      <c r="G8" s="103"/>
      <c r="H8" s="103"/>
      <c r="I8" s="103"/>
    </row>
    <row r="9" spans="2:9" ht="7.5" customHeight="1" x14ac:dyDescent="0.25">
      <c r="C9" s="5"/>
    </row>
    <row r="10" spans="2:9" ht="27.75" customHeight="1" x14ac:dyDescent="0.25">
      <c r="B10" s="8" t="s">
        <v>2</v>
      </c>
      <c r="C10" s="104"/>
      <c r="D10" s="104"/>
      <c r="E10" s="104"/>
      <c r="F10" s="104"/>
      <c r="G10" s="105"/>
      <c r="H10" s="105"/>
      <c r="I10" s="105"/>
    </row>
    <row r="11" spans="2:9" ht="9" customHeight="1" x14ac:dyDescent="0.25">
      <c r="C11" s="6"/>
      <c r="D11" s="6"/>
      <c r="E11" s="6"/>
      <c r="F11" s="6"/>
      <c r="G11" s="2"/>
    </row>
    <row r="12" spans="2:9" x14ac:dyDescent="0.25">
      <c r="B12" s="3" t="s">
        <v>3</v>
      </c>
      <c r="C12" s="4"/>
    </row>
    <row r="13" spans="2:9" ht="9" customHeight="1" x14ac:dyDescent="0.25"/>
    <row r="14" spans="2:9" ht="27" customHeight="1" x14ac:dyDescent="0.25">
      <c r="B14" s="9" t="s">
        <v>5</v>
      </c>
      <c r="C14" s="10"/>
      <c r="E14" s="41" t="s">
        <v>32</v>
      </c>
      <c r="F14" s="42" t="s">
        <v>13</v>
      </c>
      <c r="G14" s="53" t="s">
        <v>44</v>
      </c>
      <c r="H14" s="121" t="e">
        <f>H17+H63+H89+H101</f>
        <v>#DIV/0!</v>
      </c>
    </row>
    <row r="15" spans="2:9" ht="6.75" customHeight="1" x14ac:dyDescent="0.25"/>
    <row r="16" spans="2:9" ht="6.75" customHeight="1" x14ac:dyDescent="0.25"/>
    <row r="17" spans="2:13" ht="15.75" x14ac:dyDescent="0.25">
      <c r="B17" s="50" t="s">
        <v>6</v>
      </c>
      <c r="C17" s="52"/>
      <c r="D17" s="58" t="s">
        <v>48</v>
      </c>
      <c r="E17" s="65">
        <f>'podkladové údaje'!F19</f>
        <v>0</v>
      </c>
      <c r="F17" s="52"/>
      <c r="G17" s="52"/>
      <c r="H17" s="54">
        <f>G27+G38+G50+G56+G60</f>
        <v>0</v>
      </c>
    </row>
    <row r="18" spans="2:13" ht="15.75" x14ac:dyDescent="0.25">
      <c r="B18" s="11"/>
      <c r="C18" s="55"/>
      <c r="D18" s="57" t="s">
        <v>51</v>
      </c>
      <c r="E18" s="119" t="e">
        <f>'podkladové údaje'!F27</f>
        <v>#DIV/0!</v>
      </c>
      <c r="F18" s="55"/>
      <c r="G18" s="55"/>
      <c r="H18" s="56"/>
    </row>
    <row r="19" spans="2:13" ht="16.5" customHeight="1" x14ac:dyDescent="0.25">
      <c r="B19" s="30" t="s">
        <v>20</v>
      </c>
    </row>
    <row r="20" spans="2:13" x14ac:dyDescent="0.25">
      <c r="B20" s="31" t="s">
        <v>21</v>
      </c>
      <c r="C20" s="33"/>
      <c r="D20" t="s">
        <v>8</v>
      </c>
      <c r="E20" s="14">
        <f>C14</f>
        <v>0</v>
      </c>
      <c r="F20" s="106" t="s">
        <v>24</v>
      </c>
      <c r="G20" s="107"/>
      <c r="H20" s="107"/>
      <c r="I20" s="33"/>
    </row>
    <row r="21" spans="2:13" ht="7.5" customHeight="1" x14ac:dyDescent="0.25"/>
    <row r="22" spans="2:13" x14ac:dyDescent="0.25">
      <c r="C22" s="24" t="s">
        <v>33</v>
      </c>
      <c r="D22" s="25"/>
      <c r="E22" s="25"/>
      <c r="F22" s="26"/>
      <c r="G22" s="23">
        <f>I20*'podkladové údaje'!J6</f>
        <v>0</v>
      </c>
    </row>
    <row r="23" spans="2:13" x14ac:dyDescent="0.25">
      <c r="C23" s="108" t="s">
        <v>18</v>
      </c>
      <c r="D23" s="109"/>
      <c r="E23" s="109"/>
      <c r="F23" s="110"/>
      <c r="G23" s="22">
        <f>G22*0.338</f>
        <v>0</v>
      </c>
    </row>
    <row r="24" spans="2:13" ht="4.5" customHeight="1" x14ac:dyDescent="0.25">
      <c r="F24" s="16"/>
      <c r="G24" s="16"/>
    </row>
    <row r="25" spans="2:13" x14ac:dyDescent="0.25">
      <c r="C25" s="108" t="s">
        <v>35</v>
      </c>
      <c r="D25" s="109"/>
      <c r="E25" s="109"/>
      <c r="F25" s="110"/>
      <c r="G25" s="22">
        <f>G22+G23</f>
        <v>0</v>
      </c>
      <c r="M25" s="15"/>
    </row>
    <row r="26" spans="2:13" ht="8.25" customHeight="1" x14ac:dyDescent="0.25">
      <c r="F26" s="16"/>
      <c r="G26" s="16"/>
    </row>
    <row r="27" spans="2:13" x14ac:dyDescent="0.25">
      <c r="C27" s="111" t="s">
        <v>19</v>
      </c>
      <c r="D27" s="112"/>
      <c r="E27" s="112"/>
      <c r="F27" s="113"/>
      <c r="G27" s="35">
        <f>G25*E20</f>
        <v>0</v>
      </c>
    </row>
    <row r="28" spans="2:13" ht="8.25" customHeight="1" x14ac:dyDescent="0.25">
      <c r="F28" s="16"/>
      <c r="G28" s="16"/>
    </row>
    <row r="29" spans="2:13" x14ac:dyDescent="0.25">
      <c r="B29" s="31" t="s">
        <v>22</v>
      </c>
      <c r="C29" s="33"/>
      <c r="D29" t="str">
        <f>D20</f>
        <v>měsíce</v>
      </c>
      <c r="E29" s="14">
        <f>C14</f>
        <v>0</v>
      </c>
      <c r="F29" s="114" t="s">
        <v>23</v>
      </c>
      <c r="G29" s="115"/>
      <c r="H29" s="115"/>
      <c r="I29" s="33"/>
    </row>
    <row r="30" spans="2:13" ht="7.5" customHeight="1" x14ac:dyDescent="0.25">
      <c r="F30" s="16"/>
      <c r="G30" s="16"/>
    </row>
    <row r="31" spans="2:13" x14ac:dyDescent="0.25">
      <c r="C31" s="116" t="s">
        <v>34</v>
      </c>
      <c r="D31" s="117"/>
      <c r="E31" s="117"/>
      <c r="F31" s="118"/>
      <c r="G31" s="23">
        <f>I29*'podkladové údaje'!J7</f>
        <v>0</v>
      </c>
    </row>
    <row r="32" spans="2:13" x14ac:dyDescent="0.25">
      <c r="C32" s="108" t="str">
        <f>C23</f>
        <v>Zákonné odvody- zdravotní a sociální pojištění</v>
      </c>
      <c r="D32" s="109"/>
      <c r="E32" s="109"/>
      <c r="F32" s="110"/>
      <c r="G32" s="22">
        <f>G31*0.338</f>
        <v>0</v>
      </c>
    </row>
    <row r="33" spans="2:9" ht="6.75" customHeight="1" x14ac:dyDescent="0.25">
      <c r="F33" s="16"/>
      <c r="G33" s="16"/>
    </row>
    <row r="34" spans="2:9" x14ac:dyDescent="0.25">
      <c r="C34" s="27" t="s">
        <v>35</v>
      </c>
      <c r="D34" s="28"/>
      <c r="E34" s="28"/>
      <c r="F34" s="29"/>
      <c r="G34" s="22">
        <f>G31+G32</f>
        <v>0</v>
      </c>
    </row>
    <row r="35" spans="2:9" ht="8.25" customHeight="1" x14ac:dyDescent="0.25">
      <c r="G35" s="16"/>
    </row>
    <row r="36" spans="2:9" x14ac:dyDescent="0.25">
      <c r="C36" s="27" t="s">
        <v>28</v>
      </c>
      <c r="D36" s="28"/>
      <c r="E36" s="36"/>
      <c r="G36" s="22">
        <f>G34*E20</f>
        <v>0</v>
      </c>
    </row>
    <row r="37" spans="2:9" ht="7.5" customHeight="1" x14ac:dyDescent="0.25">
      <c r="G37" s="16"/>
    </row>
    <row r="38" spans="2:9" x14ac:dyDescent="0.25">
      <c r="C38" s="111" t="s">
        <v>29</v>
      </c>
      <c r="D38" s="112"/>
      <c r="E38" s="112"/>
      <c r="F38" s="113"/>
      <c r="G38" s="35">
        <f>G36*C29</f>
        <v>0</v>
      </c>
    </row>
    <row r="39" spans="2:9" ht="7.5" customHeight="1" x14ac:dyDescent="0.25">
      <c r="G39" s="16"/>
    </row>
    <row r="40" spans="2:9" x14ac:dyDescent="0.25">
      <c r="B40" s="30" t="s">
        <v>46</v>
      </c>
    </row>
    <row r="41" spans="2:9" x14ac:dyDescent="0.25">
      <c r="B41" s="37"/>
      <c r="C41" s="33"/>
      <c r="D41" t="s">
        <v>8</v>
      </c>
      <c r="E41" s="14">
        <f>C14</f>
        <v>0</v>
      </c>
      <c r="H41" s="38" t="str">
        <f>F29</f>
        <v>Průměrný počet pracovních hodin/měsíc/osoba</v>
      </c>
      <c r="I41" s="33"/>
    </row>
    <row r="42" spans="2:9" ht="6.75" customHeight="1" x14ac:dyDescent="0.25"/>
    <row r="43" spans="2:9" x14ac:dyDescent="0.25">
      <c r="C43" s="24" t="str">
        <f>C31</f>
        <v xml:space="preserve">Orientační hrubá mzda / měsíc / osoba </v>
      </c>
      <c r="D43" s="25"/>
      <c r="E43" s="25"/>
      <c r="F43" s="39"/>
      <c r="G43" s="73">
        <f>'podkladové údaje'!J11*'EKONOMICKÁ ČÁST'!I41</f>
        <v>0</v>
      </c>
    </row>
    <row r="44" spans="2:9" x14ac:dyDescent="0.25">
      <c r="C44" s="27" t="str">
        <f>C32</f>
        <v>Zákonné odvody- zdravotní a sociální pojištění</v>
      </c>
      <c r="D44" s="28"/>
      <c r="E44" s="28"/>
      <c r="F44" s="36"/>
      <c r="G44" s="22">
        <f>G43*0.338</f>
        <v>0</v>
      </c>
    </row>
    <row r="45" spans="2:9" ht="6" customHeight="1" x14ac:dyDescent="0.25"/>
    <row r="46" spans="2:9" x14ac:dyDescent="0.25">
      <c r="C46" s="27" t="str">
        <f>C34</f>
        <v xml:space="preserve">Osobní náklad / měsíc </v>
      </c>
      <c r="D46" s="28"/>
      <c r="E46" s="28"/>
      <c r="F46" s="36"/>
      <c r="G46" s="22">
        <f>G43+G44</f>
        <v>0</v>
      </c>
    </row>
    <row r="47" spans="2:9" ht="6.75" customHeight="1" x14ac:dyDescent="0.25"/>
    <row r="48" spans="2:9" x14ac:dyDescent="0.25">
      <c r="C48" s="27" t="str">
        <f>C36</f>
        <v>Osobní náklad / projekt/osoba</v>
      </c>
      <c r="D48" s="28"/>
      <c r="E48" s="28"/>
      <c r="F48" s="36"/>
      <c r="G48" s="22">
        <f>G46*E41</f>
        <v>0</v>
      </c>
    </row>
    <row r="49" spans="2:9" ht="7.5" customHeight="1" x14ac:dyDescent="0.25">
      <c r="G49" s="16"/>
    </row>
    <row r="50" spans="2:9" x14ac:dyDescent="0.25">
      <c r="C50" s="43" t="s">
        <v>31</v>
      </c>
      <c r="D50" s="44"/>
      <c r="E50" s="44"/>
      <c r="F50" s="45"/>
      <c r="G50" s="35">
        <f>G48*C41</f>
        <v>0</v>
      </c>
    </row>
    <row r="51" spans="2:9" x14ac:dyDescent="0.25">
      <c r="G51" s="16"/>
    </row>
    <row r="52" spans="2:9" x14ac:dyDescent="0.25">
      <c r="B52" s="30" t="s">
        <v>36</v>
      </c>
      <c r="G52" s="16"/>
    </row>
    <row r="53" spans="2:9" ht="7.5" customHeight="1" x14ac:dyDescent="0.25">
      <c r="G53" s="16"/>
    </row>
    <row r="54" spans="2:9" x14ac:dyDescent="0.25">
      <c r="C54" s="27" t="s">
        <v>38</v>
      </c>
      <c r="D54" s="28"/>
      <c r="E54" s="36"/>
      <c r="F54" s="46"/>
      <c r="G54" s="47"/>
      <c r="H54" s="32" t="s">
        <v>39</v>
      </c>
      <c r="I54" s="33"/>
    </row>
    <row r="55" spans="2:9" ht="6.75" customHeight="1" x14ac:dyDescent="0.25"/>
    <row r="56" spans="2:9" x14ac:dyDescent="0.25">
      <c r="C56" s="43" t="s">
        <v>37</v>
      </c>
      <c r="D56" s="48"/>
      <c r="E56" s="48"/>
      <c r="F56" s="49"/>
      <c r="G56" s="35">
        <f>I54*'podkladové údaje'!J13</f>
        <v>0</v>
      </c>
    </row>
    <row r="57" spans="2:9" ht="7.5" customHeight="1" x14ac:dyDescent="0.25"/>
    <row r="58" spans="2:9" x14ac:dyDescent="0.25">
      <c r="C58" s="27" t="s">
        <v>41</v>
      </c>
      <c r="D58" s="28"/>
      <c r="E58" s="36"/>
      <c r="H58" s="32" t="str">
        <f>H54</f>
        <v>Počet hodin celkem za projekt</v>
      </c>
      <c r="I58" s="33"/>
    </row>
    <row r="59" spans="2:9" ht="6.75" customHeight="1" x14ac:dyDescent="0.25"/>
    <row r="60" spans="2:9" x14ac:dyDescent="0.25">
      <c r="C60" s="43" t="s">
        <v>42</v>
      </c>
      <c r="D60" s="44"/>
      <c r="E60" s="44"/>
      <c r="F60" s="45"/>
      <c r="G60" s="35">
        <f>I58*'podkladové údaje'!J14</f>
        <v>0</v>
      </c>
    </row>
    <row r="61" spans="2:9" x14ac:dyDescent="0.25">
      <c r="C61" s="91"/>
      <c r="D61" s="91"/>
      <c r="E61" s="91"/>
      <c r="F61" s="91"/>
      <c r="G61" s="92"/>
    </row>
    <row r="62" spans="2:9" ht="8.25" customHeight="1" x14ac:dyDescent="0.25"/>
    <row r="63" spans="2:9" ht="15.75" x14ac:dyDescent="0.25">
      <c r="B63" s="50" t="s">
        <v>45</v>
      </c>
      <c r="C63" s="75" t="str">
        <f>C89</f>
        <v xml:space="preserve">za celou dobu realizace projektu </v>
      </c>
      <c r="D63" s="51"/>
      <c r="E63" s="51"/>
      <c r="F63" s="51"/>
      <c r="G63" s="51"/>
      <c r="H63" s="54" t="e">
        <f>G65+G67+G69+G71+G73+G75+G77+G86</f>
        <v>#DIV/0!</v>
      </c>
    </row>
    <row r="64" spans="2:9" ht="6.75" customHeight="1" x14ac:dyDescent="0.25"/>
    <row r="65" spans="2:7" x14ac:dyDescent="0.25">
      <c r="B65" s="30" t="s">
        <v>47</v>
      </c>
      <c r="C65" s="27" t="s">
        <v>57</v>
      </c>
      <c r="D65" s="28"/>
      <c r="E65" s="36"/>
      <c r="F65" s="122" t="e">
        <f>E18</f>
        <v>#DIV/0!</v>
      </c>
      <c r="G65" s="123" t="e">
        <f>F65*C14*'podkladové údaje'!J20</f>
        <v>#DIV/0!</v>
      </c>
    </row>
    <row r="66" spans="2:7" ht="6.75" customHeight="1" x14ac:dyDescent="0.25"/>
    <row r="67" spans="2:7" ht="15.75" customHeight="1" x14ac:dyDescent="0.25">
      <c r="C67" s="97"/>
      <c r="D67" s="98"/>
      <c r="E67" s="98"/>
      <c r="F67" s="99"/>
      <c r="G67" s="71"/>
    </row>
    <row r="68" spans="2:7" ht="6" customHeight="1" x14ac:dyDescent="0.25">
      <c r="G68" s="16"/>
    </row>
    <row r="69" spans="2:7" x14ac:dyDescent="0.25">
      <c r="B69" s="30" t="s">
        <v>63</v>
      </c>
      <c r="C69" s="27" t="s">
        <v>64</v>
      </c>
      <c r="D69" s="28"/>
      <c r="E69" s="28"/>
      <c r="F69" s="36"/>
      <c r="G69" s="71"/>
    </row>
    <row r="70" spans="2:7" ht="6.75" customHeight="1" x14ac:dyDescent="0.25">
      <c r="G70" s="16"/>
    </row>
    <row r="71" spans="2:7" x14ac:dyDescent="0.25">
      <c r="B71" s="30" t="s">
        <v>65</v>
      </c>
      <c r="C71" s="97"/>
      <c r="D71" s="100"/>
      <c r="E71" s="100"/>
      <c r="F71" s="101"/>
      <c r="G71" s="72"/>
    </row>
    <row r="72" spans="2:7" ht="7.5" customHeight="1" x14ac:dyDescent="0.25">
      <c r="C72" s="74"/>
      <c r="D72" s="74"/>
      <c r="E72" s="74"/>
      <c r="F72" s="74"/>
      <c r="G72" s="16"/>
    </row>
    <row r="73" spans="2:7" x14ac:dyDescent="0.25">
      <c r="C73" s="97"/>
      <c r="D73" s="100"/>
      <c r="E73" s="100"/>
      <c r="F73" s="101"/>
      <c r="G73" s="72"/>
    </row>
    <row r="74" spans="2:7" ht="6" customHeight="1" x14ac:dyDescent="0.25">
      <c r="C74" s="74"/>
      <c r="D74" s="74"/>
      <c r="E74" s="74"/>
      <c r="F74" s="74"/>
      <c r="G74" s="16"/>
    </row>
    <row r="75" spans="2:7" x14ac:dyDescent="0.25">
      <c r="C75" s="97"/>
      <c r="D75" s="100"/>
      <c r="E75" s="100"/>
      <c r="F75" s="101"/>
      <c r="G75" s="72"/>
    </row>
    <row r="76" spans="2:7" ht="8.25" customHeight="1" x14ac:dyDescent="0.25">
      <c r="G76" s="16"/>
    </row>
    <row r="77" spans="2:7" x14ac:dyDescent="0.25">
      <c r="B77" s="30" t="s">
        <v>66</v>
      </c>
      <c r="C77" s="27" t="s">
        <v>78</v>
      </c>
      <c r="D77" s="28"/>
      <c r="E77" s="28"/>
      <c r="F77" s="36"/>
      <c r="G77" s="72"/>
    </row>
    <row r="78" spans="2:7" x14ac:dyDescent="0.25">
      <c r="B78" s="30"/>
      <c r="C78" s="46"/>
      <c r="D78" s="46"/>
      <c r="E78" s="46"/>
      <c r="F78" s="46"/>
      <c r="G78" s="120"/>
    </row>
    <row r="79" spans="2:7" x14ac:dyDescent="0.25">
      <c r="B79" s="30" t="s">
        <v>79</v>
      </c>
      <c r="C79" s="46" t="s">
        <v>82</v>
      </c>
      <c r="D79" s="46"/>
      <c r="E79" s="46"/>
      <c r="F79" s="46"/>
      <c r="G79" s="120"/>
    </row>
    <row r="80" spans="2:7" x14ac:dyDescent="0.25">
      <c r="B80" s="30"/>
      <c r="C80" s="46" t="s">
        <v>80</v>
      </c>
      <c r="D80" s="4"/>
      <c r="E80" s="124" t="s">
        <v>81</v>
      </c>
      <c r="F80" s="72"/>
      <c r="G80" s="125">
        <f>D80*F80*C14</f>
        <v>0</v>
      </c>
    </row>
    <row r="81" spans="2:8" ht="14.25" customHeight="1" x14ac:dyDescent="0.25">
      <c r="B81" s="30"/>
      <c r="C81" s="5" t="s">
        <v>83</v>
      </c>
      <c r="D81" s="46"/>
      <c r="E81" s="46"/>
      <c r="F81" s="46"/>
      <c r="G81" s="120"/>
    </row>
    <row r="82" spans="2:8" x14ac:dyDescent="0.25">
      <c r="B82" s="30"/>
      <c r="C82" s="5" t="s">
        <v>80</v>
      </c>
      <c r="D82" s="4"/>
      <c r="E82" s="124" t="s">
        <v>81</v>
      </c>
      <c r="F82" s="72"/>
      <c r="G82" s="125">
        <f>D82*F82</f>
        <v>0</v>
      </c>
    </row>
    <row r="83" spans="2:8" ht="6.75" customHeight="1" x14ac:dyDescent="0.25">
      <c r="B83" s="30"/>
      <c r="C83" s="46"/>
      <c r="D83" s="46"/>
      <c r="E83" s="46"/>
      <c r="F83" s="46"/>
      <c r="G83" s="120"/>
    </row>
    <row r="84" spans="2:8" ht="15" customHeight="1" x14ac:dyDescent="0.25">
      <c r="B84" s="30"/>
      <c r="C84" s="5" t="s">
        <v>84</v>
      </c>
      <c r="D84" s="4"/>
      <c r="E84" s="124" t="str">
        <f>E82</f>
        <v>Částka v Kč</v>
      </c>
      <c r="F84" s="4"/>
      <c r="G84" s="125">
        <f>D84*F84</f>
        <v>0</v>
      </c>
    </row>
    <row r="85" spans="2:8" ht="7.5" customHeight="1" x14ac:dyDescent="0.25">
      <c r="B85" s="30"/>
      <c r="C85" s="46"/>
      <c r="D85" s="46"/>
      <c r="E85" s="46"/>
      <c r="F85" s="46"/>
      <c r="G85" s="120"/>
    </row>
    <row r="86" spans="2:8" ht="16.5" customHeight="1" x14ac:dyDescent="0.25">
      <c r="B86" s="30"/>
      <c r="C86" s="126" t="s">
        <v>85</v>
      </c>
      <c r="D86" s="94"/>
      <c r="E86" s="94"/>
      <c r="F86" s="95"/>
      <c r="G86" s="125">
        <f>G80+G82+G84</f>
        <v>0</v>
      </c>
    </row>
    <row r="87" spans="2:8" ht="7.5" customHeight="1" x14ac:dyDescent="0.25">
      <c r="B87" s="30"/>
      <c r="C87" s="46"/>
      <c r="D87" s="46"/>
      <c r="E87" s="46"/>
      <c r="F87" s="46"/>
      <c r="G87" s="120"/>
    </row>
    <row r="88" spans="2:8" ht="7.5" customHeight="1" x14ac:dyDescent="0.25">
      <c r="G88" s="16"/>
    </row>
    <row r="89" spans="2:8" ht="15.75" x14ac:dyDescent="0.25">
      <c r="B89" s="50" t="s">
        <v>67</v>
      </c>
      <c r="C89" s="75" t="s">
        <v>68</v>
      </c>
      <c r="D89" s="51"/>
      <c r="E89" s="51"/>
      <c r="F89" s="51"/>
      <c r="G89" s="70"/>
      <c r="H89" s="54">
        <f>G91+G93+G95+G97+G99</f>
        <v>0</v>
      </c>
    </row>
    <row r="90" spans="2:8" ht="6" customHeight="1" x14ac:dyDescent="0.25">
      <c r="G90" s="16"/>
    </row>
    <row r="91" spans="2:8" x14ac:dyDescent="0.25">
      <c r="C91" s="27" t="s">
        <v>69</v>
      </c>
      <c r="D91" s="28"/>
      <c r="E91" s="28"/>
      <c r="F91" s="36"/>
      <c r="G91" s="72"/>
    </row>
    <row r="92" spans="2:8" ht="6.75" customHeight="1" x14ac:dyDescent="0.25">
      <c r="G92" s="16"/>
    </row>
    <row r="93" spans="2:8" x14ac:dyDescent="0.25">
      <c r="C93" s="27" t="s">
        <v>70</v>
      </c>
      <c r="D93" s="28"/>
      <c r="E93" s="28"/>
      <c r="F93" s="36"/>
      <c r="G93" s="72"/>
    </row>
    <row r="94" spans="2:8" ht="7.5" customHeight="1" x14ac:dyDescent="0.25">
      <c r="G94" s="16"/>
    </row>
    <row r="95" spans="2:8" x14ac:dyDescent="0.25">
      <c r="C95" s="27" t="s">
        <v>71</v>
      </c>
      <c r="D95" s="28"/>
      <c r="E95" s="28"/>
      <c r="F95" s="36"/>
      <c r="G95" s="72"/>
    </row>
    <row r="96" spans="2:8" ht="7.5" customHeight="1" x14ac:dyDescent="0.25">
      <c r="G96" s="16"/>
    </row>
    <row r="97" spans="2:8" x14ac:dyDescent="0.25">
      <c r="C97" s="27" t="s">
        <v>72</v>
      </c>
      <c r="D97" s="28"/>
      <c r="E97" s="28"/>
      <c r="F97" s="36"/>
      <c r="G97" s="72"/>
    </row>
    <row r="98" spans="2:8" ht="8.25" customHeight="1" x14ac:dyDescent="0.25">
      <c r="G98" s="16"/>
    </row>
    <row r="99" spans="2:8" x14ac:dyDescent="0.25">
      <c r="C99" s="93"/>
      <c r="D99" s="94"/>
      <c r="E99" s="94"/>
      <c r="F99" s="95"/>
      <c r="G99" s="72"/>
    </row>
    <row r="100" spans="2:8" ht="9.75" customHeight="1" x14ac:dyDescent="0.25">
      <c r="G100" s="16"/>
    </row>
    <row r="101" spans="2:8" ht="15.75" x14ac:dyDescent="0.25">
      <c r="B101" s="78" t="s">
        <v>73</v>
      </c>
      <c r="C101" s="76"/>
      <c r="D101" s="76"/>
      <c r="E101" s="76"/>
      <c r="F101" s="76"/>
      <c r="G101" s="77"/>
      <c r="H101" s="80" t="e">
        <f>G103*G104</f>
        <v>#DIV/0!</v>
      </c>
    </row>
    <row r="102" spans="2:8" ht="8.25" customHeight="1" x14ac:dyDescent="0.25">
      <c r="G102" s="16"/>
    </row>
    <row r="103" spans="2:8" x14ac:dyDescent="0.25">
      <c r="C103" s="96" t="s">
        <v>74</v>
      </c>
      <c r="D103" s="94"/>
      <c r="E103" s="94"/>
      <c r="F103" s="95"/>
      <c r="G103" s="22" t="e">
        <f>H63+H17</f>
        <v>#DIV/0!</v>
      </c>
    </row>
    <row r="104" spans="2:8" x14ac:dyDescent="0.25">
      <c r="F104" s="88" t="s">
        <v>75</v>
      </c>
      <c r="G104" s="79"/>
    </row>
    <row r="105" spans="2:8" x14ac:dyDescent="0.25">
      <c r="G105" s="16"/>
    </row>
    <row r="106" spans="2:8" x14ac:dyDescent="0.25">
      <c r="G106" s="16"/>
    </row>
    <row r="107" spans="2:8" ht="15.75" x14ac:dyDescent="0.25">
      <c r="B107" s="83" t="s">
        <v>76</v>
      </c>
      <c r="C107" s="81"/>
      <c r="D107" s="81"/>
      <c r="E107" s="81"/>
      <c r="F107" s="81"/>
      <c r="G107" s="82"/>
      <c r="H107" s="90" t="e">
        <f>G109*G110</f>
        <v>#DIV/0!</v>
      </c>
    </row>
    <row r="108" spans="2:8" ht="6.75" customHeight="1" x14ac:dyDescent="0.25">
      <c r="G108" s="16"/>
    </row>
    <row r="109" spans="2:8" x14ac:dyDescent="0.25">
      <c r="C109" s="84" t="s">
        <v>77</v>
      </c>
      <c r="D109" s="85"/>
      <c r="E109" s="85"/>
      <c r="F109" s="86"/>
      <c r="G109" s="87" t="e">
        <f>H17+H63+H89</f>
        <v>#DIV/0!</v>
      </c>
    </row>
    <row r="110" spans="2:8" x14ac:dyDescent="0.25">
      <c r="F110" s="89" t="str">
        <f>F104</f>
        <v>výše v %</v>
      </c>
      <c r="G110" s="79"/>
    </row>
    <row r="111" spans="2:8" x14ac:dyDescent="0.25">
      <c r="G111" s="16"/>
    </row>
    <row r="112" spans="2:8" x14ac:dyDescent="0.25">
      <c r="G112" s="16"/>
    </row>
    <row r="113" spans="7:7" x14ac:dyDescent="0.25">
      <c r="G113" s="16"/>
    </row>
    <row r="114" spans="7:7" x14ac:dyDescent="0.25">
      <c r="G114" s="16"/>
    </row>
    <row r="115" spans="7:7" x14ac:dyDescent="0.25">
      <c r="G115" s="16"/>
    </row>
    <row r="116" spans="7:7" x14ac:dyDescent="0.25">
      <c r="G116" s="16"/>
    </row>
    <row r="117" spans="7:7" x14ac:dyDescent="0.25">
      <c r="G117" s="16"/>
    </row>
    <row r="118" spans="7:7" x14ac:dyDescent="0.25">
      <c r="G118" s="16"/>
    </row>
    <row r="119" spans="7:7" x14ac:dyDescent="0.25">
      <c r="G119" s="16"/>
    </row>
    <row r="120" spans="7:7" x14ac:dyDescent="0.25">
      <c r="G120" s="16"/>
    </row>
    <row r="121" spans="7:7" x14ac:dyDescent="0.25">
      <c r="G121" s="16"/>
    </row>
    <row r="122" spans="7:7" x14ac:dyDescent="0.25">
      <c r="G122" s="16"/>
    </row>
    <row r="123" spans="7:7" x14ac:dyDescent="0.25">
      <c r="G123" s="16"/>
    </row>
    <row r="124" spans="7:7" x14ac:dyDescent="0.25">
      <c r="G124" s="16"/>
    </row>
    <row r="125" spans="7:7" x14ac:dyDescent="0.25">
      <c r="G125" s="16"/>
    </row>
    <row r="126" spans="7:7" x14ac:dyDescent="0.25">
      <c r="G126" s="16"/>
    </row>
    <row r="127" spans="7:7" x14ac:dyDescent="0.25">
      <c r="G127" s="16"/>
    </row>
    <row r="128" spans="7:7" x14ac:dyDescent="0.25">
      <c r="G128" s="16"/>
    </row>
    <row r="129" spans="7:7" x14ac:dyDescent="0.25">
      <c r="G129" s="16"/>
    </row>
    <row r="130" spans="7:7" x14ac:dyDescent="0.25">
      <c r="G130" s="16"/>
    </row>
    <row r="131" spans="7:7" x14ac:dyDescent="0.25">
      <c r="G131" s="16"/>
    </row>
    <row r="132" spans="7:7" x14ac:dyDescent="0.25">
      <c r="G132" s="16"/>
    </row>
    <row r="133" spans="7:7" x14ac:dyDescent="0.25">
      <c r="G133" s="16"/>
    </row>
    <row r="134" spans="7:7" x14ac:dyDescent="0.25">
      <c r="G134" s="16"/>
    </row>
    <row r="135" spans="7:7" x14ac:dyDescent="0.25">
      <c r="G135" s="16"/>
    </row>
    <row r="136" spans="7:7" x14ac:dyDescent="0.25">
      <c r="G136" s="16"/>
    </row>
    <row r="137" spans="7:7" x14ac:dyDescent="0.25">
      <c r="G137" s="16"/>
    </row>
    <row r="138" spans="7:7" x14ac:dyDescent="0.25">
      <c r="G138" s="16"/>
    </row>
    <row r="139" spans="7:7" x14ac:dyDescent="0.25">
      <c r="G139" s="16"/>
    </row>
    <row r="140" spans="7:7" x14ac:dyDescent="0.25">
      <c r="G140" s="16"/>
    </row>
    <row r="141" spans="7:7" x14ac:dyDescent="0.25">
      <c r="G141" s="16"/>
    </row>
    <row r="142" spans="7:7" x14ac:dyDescent="0.25">
      <c r="G142" s="16"/>
    </row>
    <row r="143" spans="7:7" x14ac:dyDescent="0.25">
      <c r="G143" s="16"/>
    </row>
    <row r="144" spans="7:7" x14ac:dyDescent="0.25">
      <c r="G144" s="16"/>
    </row>
    <row r="145" spans="7:7" x14ac:dyDescent="0.25">
      <c r="G145" s="16"/>
    </row>
    <row r="146" spans="7:7" x14ac:dyDescent="0.25">
      <c r="G146" s="16"/>
    </row>
    <row r="147" spans="7:7" x14ac:dyDescent="0.25">
      <c r="G147" s="16"/>
    </row>
    <row r="148" spans="7:7" x14ac:dyDescent="0.25">
      <c r="G148" s="16"/>
    </row>
    <row r="149" spans="7:7" x14ac:dyDescent="0.25">
      <c r="G149" s="16"/>
    </row>
    <row r="150" spans="7:7" x14ac:dyDescent="0.25">
      <c r="G150" s="16"/>
    </row>
    <row r="151" spans="7:7" x14ac:dyDescent="0.25">
      <c r="G151" s="16"/>
    </row>
    <row r="152" spans="7:7" x14ac:dyDescent="0.25">
      <c r="G152" s="16"/>
    </row>
    <row r="153" spans="7:7" x14ac:dyDescent="0.25">
      <c r="G153" s="16"/>
    </row>
    <row r="154" spans="7:7" x14ac:dyDescent="0.25">
      <c r="G154" s="16"/>
    </row>
    <row r="155" spans="7:7" x14ac:dyDescent="0.25">
      <c r="G155" s="16"/>
    </row>
    <row r="156" spans="7:7" x14ac:dyDescent="0.25">
      <c r="G156" s="16"/>
    </row>
    <row r="157" spans="7:7" x14ac:dyDescent="0.25">
      <c r="G157" s="16"/>
    </row>
    <row r="158" spans="7:7" x14ac:dyDescent="0.25">
      <c r="G158" s="16"/>
    </row>
    <row r="159" spans="7:7" x14ac:dyDescent="0.25">
      <c r="G159" s="16"/>
    </row>
    <row r="160" spans="7:7" x14ac:dyDescent="0.25">
      <c r="G160" s="16"/>
    </row>
    <row r="161" spans="7:7" x14ac:dyDescent="0.25">
      <c r="G161" s="16"/>
    </row>
    <row r="162" spans="7:7" x14ac:dyDescent="0.25">
      <c r="G162" s="16"/>
    </row>
    <row r="163" spans="7:7" x14ac:dyDescent="0.25">
      <c r="G163" s="16"/>
    </row>
    <row r="164" spans="7:7" x14ac:dyDescent="0.25">
      <c r="G164" s="16"/>
    </row>
    <row r="165" spans="7:7" x14ac:dyDescent="0.25">
      <c r="G165" s="16"/>
    </row>
    <row r="166" spans="7:7" x14ac:dyDescent="0.25">
      <c r="G166" s="16"/>
    </row>
    <row r="167" spans="7:7" x14ac:dyDescent="0.25">
      <c r="G167" s="16"/>
    </row>
  </sheetData>
  <mergeCells count="17">
    <mergeCell ref="F29:H29"/>
    <mergeCell ref="C31:F31"/>
    <mergeCell ref="C23:F23"/>
    <mergeCell ref="C32:F32"/>
    <mergeCell ref="C38:F38"/>
    <mergeCell ref="C8:I8"/>
    <mergeCell ref="C10:I10"/>
    <mergeCell ref="F20:H20"/>
    <mergeCell ref="C25:F25"/>
    <mergeCell ref="C27:F27"/>
    <mergeCell ref="C99:F99"/>
    <mergeCell ref="C103:F103"/>
    <mergeCell ref="C67:F67"/>
    <mergeCell ref="C71:F71"/>
    <mergeCell ref="C73:F73"/>
    <mergeCell ref="C75:F75"/>
    <mergeCell ref="C86:F86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 xml:space="preserve">&amp;L© ZSF Samková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9"/>
  <sheetViews>
    <sheetView showGridLines="0" workbookViewId="0">
      <selection activeCell="I28" sqref="I28"/>
    </sheetView>
  </sheetViews>
  <sheetFormatPr defaultRowHeight="15" x14ac:dyDescent="0.25"/>
  <cols>
    <col min="1" max="1" width="1.5703125" customWidth="1"/>
    <col min="4" max="4" width="15.7109375" customWidth="1"/>
    <col min="5" max="5" width="19" customWidth="1"/>
    <col min="6" max="6" width="16" customWidth="1"/>
    <col min="7" max="7" width="13.5703125" customWidth="1"/>
    <col min="8" max="8" width="2.140625" customWidth="1"/>
    <col min="9" max="9" width="19.5703125" customWidth="1"/>
    <col min="10" max="10" width="15" customWidth="1"/>
    <col min="11" max="11" width="11.85546875" customWidth="1"/>
  </cols>
  <sheetData>
    <row r="3" spans="2:11" ht="15.75" x14ac:dyDescent="0.25">
      <c r="B3" s="13" t="s">
        <v>7</v>
      </c>
    </row>
    <row r="4" spans="2:11" x14ac:dyDescent="0.25">
      <c r="I4" s="30" t="s">
        <v>27</v>
      </c>
      <c r="J4" s="12"/>
    </row>
    <row r="5" spans="2:11" x14ac:dyDescent="0.25">
      <c r="B5" s="12" t="str">
        <f>'EKONOMICKÁ ČÁST'!B17</f>
        <v>1. OSOBNÍ NÁKLADY</v>
      </c>
      <c r="E5" s="17" t="s">
        <v>12</v>
      </c>
      <c r="F5" s="18" t="s">
        <v>13</v>
      </c>
      <c r="G5" t="s">
        <v>14</v>
      </c>
      <c r="J5" s="21" t="str">
        <f>F5</f>
        <v>CZK</v>
      </c>
      <c r="K5" s="12" t="str">
        <f>G5</f>
        <v>odvody 33,8%</v>
      </c>
    </row>
    <row r="6" spans="2:11" x14ac:dyDescent="0.25">
      <c r="C6" t="s">
        <v>10</v>
      </c>
      <c r="E6" t="s">
        <v>9</v>
      </c>
      <c r="F6" s="16">
        <v>435</v>
      </c>
      <c r="G6" s="16">
        <f>F6*0.338</f>
        <v>147.03</v>
      </c>
      <c r="H6" s="16"/>
      <c r="I6" s="19" t="s">
        <v>25</v>
      </c>
      <c r="J6" s="20">
        <f>(F6+F7)/2</f>
        <v>355.5</v>
      </c>
      <c r="K6" s="20">
        <f>J6*0.338</f>
        <v>120.15900000000001</v>
      </c>
    </row>
    <row r="7" spans="2:11" x14ac:dyDescent="0.25">
      <c r="E7" t="s">
        <v>11</v>
      </c>
      <c r="F7" s="16">
        <v>276</v>
      </c>
      <c r="G7" s="16">
        <f>F7*0.338</f>
        <v>93.288000000000011</v>
      </c>
      <c r="H7" s="16"/>
      <c r="I7" s="19" t="s">
        <v>26</v>
      </c>
      <c r="J7" s="21">
        <f>(F7+F8)/2</f>
        <v>251</v>
      </c>
      <c r="K7" s="34">
        <f>J7*0.338</f>
        <v>84.838000000000008</v>
      </c>
    </row>
    <row r="8" spans="2:11" x14ac:dyDescent="0.25">
      <c r="E8" t="s">
        <v>15</v>
      </c>
      <c r="F8" s="16">
        <v>226</v>
      </c>
      <c r="G8" s="16">
        <f>F8*0.338</f>
        <v>76.388000000000005</v>
      </c>
      <c r="H8" s="16"/>
      <c r="I8" s="16"/>
    </row>
    <row r="9" spans="2:11" ht="15.75" customHeight="1" x14ac:dyDescent="0.25">
      <c r="E9" t="s">
        <v>16</v>
      </c>
      <c r="F9" s="16">
        <v>157</v>
      </c>
      <c r="G9" s="16">
        <f>F9*0.338</f>
        <v>53.066000000000003</v>
      </c>
      <c r="H9" s="16"/>
      <c r="I9" s="16"/>
    </row>
    <row r="10" spans="2:11" ht="6" customHeight="1" x14ac:dyDescent="0.25">
      <c r="F10" s="16"/>
      <c r="G10" s="16"/>
      <c r="H10" s="16"/>
      <c r="I10" s="16"/>
    </row>
    <row r="11" spans="2:11" ht="43.5" customHeight="1" x14ac:dyDescent="0.25">
      <c r="E11" t="s">
        <v>17</v>
      </c>
      <c r="F11" s="16">
        <v>182</v>
      </c>
      <c r="G11" s="16">
        <f>F11*0.3383</f>
        <v>61.570599999999999</v>
      </c>
      <c r="H11" s="16"/>
      <c r="I11" s="40" t="s">
        <v>30</v>
      </c>
      <c r="J11" s="20">
        <f>F11</f>
        <v>182</v>
      </c>
      <c r="K11" s="19">
        <f>J11*0.338</f>
        <v>61.516000000000005</v>
      </c>
    </row>
    <row r="12" spans="2:11" x14ac:dyDescent="0.25">
      <c r="F12" s="16"/>
      <c r="G12" s="16"/>
      <c r="H12" s="16"/>
      <c r="I12" s="16"/>
    </row>
    <row r="13" spans="2:11" x14ac:dyDescent="0.25">
      <c r="F13" s="16"/>
      <c r="G13" s="16"/>
      <c r="H13" s="16"/>
      <c r="I13" s="19" t="s">
        <v>40</v>
      </c>
      <c r="J13" s="21">
        <v>350</v>
      </c>
    </row>
    <row r="14" spans="2:11" x14ac:dyDescent="0.25">
      <c r="F14" s="16"/>
      <c r="G14" s="16"/>
      <c r="H14" s="16"/>
      <c r="I14" s="19" t="s">
        <v>43</v>
      </c>
      <c r="J14" s="20">
        <f>J13*1.338</f>
        <v>468.3</v>
      </c>
    </row>
    <row r="15" spans="2:11" x14ac:dyDescent="0.25">
      <c r="F15" s="16"/>
      <c r="G15" s="16"/>
      <c r="H15" s="16"/>
      <c r="I15" s="16"/>
    </row>
    <row r="16" spans="2:11" x14ac:dyDescent="0.25">
      <c r="C16" s="60" t="s">
        <v>48</v>
      </c>
      <c r="D16" s="59"/>
      <c r="E16" s="59"/>
      <c r="F16" s="16"/>
      <c r="G16" s="16"/>
      <c r="H16" s="16"/>
      <c r="I16" s="67" t="s">
        <v>58</v>
      </c>
      <c r="J16" s="68" t="s">
        <v>61</v>
      </c>
      <c r="K16" s="59"/>
    </row>
    <row r="17" spans="3:11" x14ac:dyDescent="0.25">
      <c r="C17" s="59" t="s">
        <v>52</v>
      </c>
      <c r="D17" s="59"/>
      <c r="E17" s="61"/>
      <c r="F17" s="63">
        <f>('EKONOMICKÁ ČÁST'!I20*'EKONOMICKÁ ČÁST'!C20)+('EKONOMICKÁ ČÁST'!I29*'EKONOMICKÁ ČÁST'!C29)+('EKONOMICKÁ ČÁST'!I41*'EKONOMICKÁ ČÁST'!C41)</f>
        <v>0</v>
      </c>
      <c r="G17" s="16"/>
      <c r="H17" s="16"/>
      <c r="I17" s="66" t="s">
        <v>59</v>
      </c>
      <c r="J17" s="66">
        <f>1800/12</f>
        <v>150</v>
      </c>
      <c r="K17" s="59"/>
    </row>
    <row r="18" spans="3:11" ht="15.75" customHeight="1" x14ac:dyDescent="0.25">
      <c r="C18" s="59" t="s">
        <v>49</v>
      </c>
      <c r="D18" s="59"/>
      <c r="E18" s="59"/>
      <c r="F18" s="62">
        <v>173.92</v>
      </c>
      <c r="G18" s="16"/>
      <c r="H18" s="16"/>
      <c r="I18" s="66" t="s">
        <v>60</v>
      </c>
      <c r="J18" s="66">
        <f>4800/12</f>
        <v>400</v>
      </c>
      <c r="K18" s="59"/>
    </row>
    <row r="19" spans="3:11" x14ac:dyDescent="0.25">
      <c r="C19" s="60" t="s">
        <v>50</v>
      </c>
      <c r="D19" s="59"/>
      <c r="E19" s="59"/>
      <c r="F19" s="64">
        <f>F17/F18</f>
        <v>0</v>
      </c>
      <c r="G19" s="16"/>
      <c r="H19" s="16"/>
      <c r="I19" s="66" t="s">
        <v>62</v>
      </c>
      <c r="J19" s="66">
        <f>1100/12</f>
        <v>91.666666666666671</v>
      </c>
      <c r="K19" s="59"/>
    </row>
    <row r="20" spans="3:11" x14ac:dyDescent="0.25">
      <c r="F20" s="16"/>
      <c r="G20" s="16"/>
      <c r="H20" s="16"/>
      <c r="I20" s="66"/>
      <c r="J20" s="67">
        <f>SUM(J17:J19)</f>
        <v>641.66666666666663</v>
      </c>
      <c r="K20" s="59"/>
    </row>
    <row r="21" spans="3:11" x14ac:dyDescent="0.25">
      <c r="C21" s="60" t="str">
        <f>'EKONOMICKÁ ČÁST'!D18</f>
        <v>PPP vše</v>
      </c>
      <c r="D21" s="59"/>
      <c r="E21" s="59"/>
      <c r="F21" s="66"/>
      <c r="G21" s="16"/>
      <c r="H21" s="16"/>
      <c r="I21" s="66"/>
      <c r="J21" s="59"/>
      <c r="K21" s="59"/>
    </row>
    <row r="22" spans="3:11" x14ac:dyDescent="0.25">
      <c r="C22" s="59" t="s">
        <v>53</v>
      </c>
      <c r="D22" s="59"/>
      <c r="E22" s="59"/>
      <c r="F22" s="66">
        <f>F17*'EKONOMICKÁ ČÁST'!C14</f>
        <v>0</v>
      </c>
      <c r="G22" s="16"/>
      <c r="H22" s="16"/>
      <c r="I22" s="66"/>
      <c r="J22" s="59"/>
      <c r="K22" s="59"/>
    </row>
    <row r="23" spans="3:11" x14ac:dyDescent="0.25">
      <c r="C23" s="59" t="s">
        <v>54</v>
      </c>
      <c r="D23" s="59"/>
      <c r="E23" s="59"/>
      <c r="F23" s="66">
        <f>'EKONOMICKÁ ČÁST'!I54+'EKONOMICKÁ ČÁST'!I58</f>
        <v>0</v>
      </c>
      <c r="G23" s="16"/>
      <c r="H23" s="16"/>
      <c r="I23" s="66"/>
      <c r="J23" s="59"/>
      <c r="K23" s="59"/>
    </row>
    <row r="24" spans="3:11" x14ac:dyDescent="0.25">
      <c r="C24" s="59"/>
      <c r="D24" s="59"/>
      <c r="E24" s="69" t="s">
        <v>55</v>
      </c>
      <c r="F24" s="67">
        <f>F22+F23</f>
        <v>0</v>
      </c>
      <c r="G24" s="16"/>
      <c r="H24" s="16"/>
      <c r="I24" s="66"/>
      <c r="J24" s="59"/>
      <c r="K24" s="59"/>
    </row>
    <row r="25" spans="3:11" x14ac:dyDescent="0.25">
      <c r="C25" s="59"/>
      <c r="D25" s="59"/>
      <c r="E25" s="69" t="s">
        <v>56</v>
      </c>
      <c r="F25" s="66" t="e">
        <f>F24/'EKONOMICKÁ ČÁST'!C14</f>
        <v>#DIV/0!</v>
      </c>
      <c r="G25" s="16"/>
      <c r="H25" s="16"/>
      <c r="I25" s="66"/>
      <c r="J25" s="59"/>
      <c r="K25" s="59"/>
    </row>
    <row r="26" spans="3:11" x14ac:dyDescent="0.25">
      <c r="C26" s="59" t="str">
        <f>C18</f>
        <v>průměrný počet hodin/měsíc</v>
      </c>
      <c r="D26" s="59"/>
      <c r="E26" s="59"/>
      <c r="F26" s="62">
        <f>F18</f>
        <v>173.92</v>
      </c>
      <c r="G26" s="16"/>
      <c r="H26" s="16"/>
      <c r="I26" s="66"/>
      <c r="J26" s="59"/>
      <c r="K26" s="59"/>
    </row>
    <row r="27" spans="3:11" x14ac:dyDescent="0.25">
      <c r="C27" s="60" t="str">
        <f>C19</f>
        <v>orientační PPP</v>
      </c>
      <c r="D27" s="59"/>
      <c r="E27" s="59"/>
      <c r="F27" s="64" t="e">
        <f>F25/F26</f>
        <v>#DIV/0!</v>
      </c>
      <c r="G27" s="16"/>
      <c r="H27" s="16"/>
      <c r="I27" s="66"/>
      <c r="J27" s="59"/>
      <c r="K27" s="59"/>
    </row>
    <row r="28" spans="3:11" x14ac:dyDescent="0.25">
      <c r="F28" s="16"/>
      <c r="G28" s="16"/>
      <c r="H28" s="16"/>
      <c r="I28" s="16"/>
    </row>
    <row r="29" spans="3:11" x14ac:dyDescent="0.25">
      <c r="F29" s="16"/>
      <c r="G29" s="16"/>
      <c r="H29" s="16"/>
      <c r="I29" s="16"/>
    </row>
  </sheetData>
  <sheetProtection algorithmName="SHA-512" hashValue="thHb9keVbOtew6AbNiAcLm4iSqX3HKBd5nKHNdXrgTuEkS65t2FreQQnkOrWPt7FoJFfZaKMPW3YRSm1vRymsw==" saltValue="dVRlD7Co9NAf0H0oMDEpKA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EKONOMICKÁ ČÁST</vt:lpstr>
      <vt:lpstr>podkladové údaje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jsamkova</dc:creator>
  <cp:lastModifiedBy>jsamkova</cp:lastModifiedBy>
  <cp:lastPrinted>2021-09-30T08:41:25Z</cp:lastPrinted>
  <dcterms:created xsi:type="dcterms:W3CDTF">2021-01-04T13:38:20Z</dcterms:created>
  <dcterms:modified xsi:type="dcterms:W3CDTF">2021-09-30T08:42:14Z</dcterms:modified>
</cp:coreProperties>
</file>